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янв14" sheetId="1" r:id="rId1"/>
  </sheets>
  <definedNames/>
  <calcPr fullCalcOnLoad="1"/>
</workbook>
</file>

<file path=xl/sharedStrings.xml><?xml version="1.0" encoding="utf-8"?>
<sst xmlns="http://schemas.openxmlformats.org/spreadsheetml/2006/main" count="174" uniqueCount="101">
  <si>
    <t>Субъект оптового рынка 1</t>
  </si>
  <si>
    <t>Субъект оптового рынка 2</t>
  </si>
  <si>
    <t>Наименование объектов учёта</t>
  </si>
  <si>
    <t>Напряжение, кВ</t>
  </si>
  <si>
    <t>Номера счётчиков</t>
  </si>
  <si>
    <t>Направление перетоков</t>
  </si>
  <si>
    <t>Показания расчетных счетчиков</t>
  </si>
  <si>
    <t xml:space="preserve">Разность
показаний
расчетного счетчика
за месяц
</t>
  </si>
  <si>
    <t>Количество электроэнергии, приведённое к границам балансовой принадлежности</t>
  </si>
  <si>
    <t>Сальдо</t>
  </si>
  <si>
    <t>№                      п/п</t>
  </si>
  <si>
    <t>на ___ ч
1-ого числа 
(текущего
мес.)</t>
  </si>
  <si>
    <t>на ___ ч
1-ого числа 
(истекшего 
мес.)</t>
  </si>
  <si>
    <t>Коэфициент
счётчика</t>
  </si>
  <si>
    <t>Количество электроэнергии,  учтенное счетчиками</t>
  </si>
  <si>
    <t>Прием</t>
  </si>
  <si>
    <t>Отдача</t>
  </si>
  <si>
    <t>Итого по сечению</t>
  </si>
  <si>
    <t>Сторона 1</t>
  </si>
  <si>
    <t>Сторона 2</t>
  </si>
  <si>
    <t>________________</t>
  </si>
  <si>
    <t>_______________</t>
  </si>
  <si>
    <t>/__________________/</t>
  </si>
  <si>
    <t>02060547</t>
  </si>
  <si>
    <t>02060375</t>
  </si>
  <si>
    <t>02060208</t>
  </si>
  <si>
    <t>01060947</t>
  </si>
  <si>
    <t>02060214</t>
  </si>
  <si>
    <t>02060575</t>
  </si>
  <si>
    <t>01060619</t>
  </si>
  <si>
    <t>02060310</t>
  </si>
  <si>
    <t>01061253</t>
  </si>
  <si>
    <t>02060331</t>
  </si>
  <si>
    <t>02060183</t>
  </si>
  <si>
    <t>01061222</t>
  </si>
  <si>
    <t>02060555</t>
  </si>
  <si>
    <t>02060569</t>
  </si>
  <si>
    <t>01060703</t>
  </si>
  <si>
    <t>02060568</t>
  </si>
  <si>
    <t>02060243</t>
  </si>
  <si>
    <t>02060063</t>
  </si>
  <si>
    <t>02060440</t>
  </si>
  <si>
    <t>02060215</t>
  </si>
  <si>
    <t>02060267</t>
  </si>
  <si>
    <t>02060526</t>
  </si>
  <si>
    <t>0603121794</t>
  </si>
  <si>
    <t>0603121516</t>
  </si>
  <si>
    <t>012054131</t>
  </si>
  <si>
    <t>12054137</t>
  </si>
  <si>
    <t>0812114775</t>
  </si>
  <si>
    <t>12054123</t>
  </si>
  <si>
    <t>12054150</t>
  </si>
  <si>
    <t>0812114754</t>
  </si>
  <si>
    <t>ТП -10 Т-1</t>
  </si>
  <si>
    <t>ТП -10 Т-2</t>
  </si>
  <si>
    <t>ТП -20 Т-1</t>
  </si>
  <si>
    <t>ТП -20 Т-2</t>
  </si>
  <si>
    <t xml:space="preserve">Двигатель №6  </t>
  </si>
  <si>
    <t xml:space="preserve">Двигатель №7  </t>
  </si>
  <si>
    <t xml:space="preserve">ППМУП"Первоуральск  </t>
  </si>
  <si>
    <t>ГПП-1 ф.1 РП-1 яч.7</t>
  </si>
  <si>
    <t>ГПП-1 ф.2 РП-1 яч.17</t>
  </si>
  <si>
    <t>ГПП-1 ф.1 ТП-5  яч.3</t>
  </si>
  <si>
    <t>ГПП-1 ф.2 ТП-5  яч.19</t>
  </si>
  <si>
    <t>ГПП-1 ф.1 ТП-16  яч.9</t>
  </si>
  <si>
    <t>ГПП-1 Ф.2 ТП-16 яч.18</t>
  </si>
  <si>
    <t>ГПП-1 ф.1 ТП-21  яч.12</t>
  </si>
  <si>
    <t>ГПП-1 ф.2 ТП-21   яч.27</t>
  </si>
  <si>
    <t>ГПП-1 ф.1 обор. яч.16</t>
  </si>
  <si>
    <t>ГПП-1 ф.1 связь яч.5</t>
  </si>
  <si>
    <t>ГПП-1 ф.2 связь  яч.23</t>
  </si>
  <si>
    <t>ГПП-2 ф.1 РП-2   яч.35</t>
  </si>
  <si>
    <t>ГПП-2 Ф.2 РП-2 яч.23</t>
  </si>
  <si>
    <t xml:space="preserve">ГПП-2 ф.1 ТП-7  яч.2 </t>
  </si>
  <si>
    <t xml:space="preserve">ГПП-2 ф.2 ТП-7 яч.15 </t>
  </si>
  <si>
    <t>ГПП-2 ф.1 ГРУ яч.3</t>
  </si>
  <si>
    <t>ГПП-2 ф.2 ГРУ  яч.13</t>
  </si>
  <si>
    <t>ГПП-2 ф.3 ГРУ  яч.26</t>
  </si>
  <si>
    <t>ООО "Армад" ввод 1</t>
  </si>
  <si>
    <t>ПРУ ст.Ванадий</t>
  </si>
  <si>
    <t>водоканал"</t>
  </si>
  <si>
    <t>Гаражный кооператив №36</t>
  </si>
  <si>
    <t>Ж.д. ст.Первоуральск</t>
  </si>
  <si>
    <t>ООО "Техстрой"</t>
  </si>
  <si>
    <t>ООО "Армад" ввод 2</t>
  </si>
  <si>
    <t>ПРУ Талица переезд</t>
  </si>
  <si>
    <t>ВН</t>
  </si>
  <si>
    <t>СН2</t>
  </si>
  <si>
    <t>Итого по ВН</t>
  </si>
  <si>
    <t>Итого по СН2</t>
  </si>
  <si>
    <t>Итого по "малым" точкам</t>
  </si>
  <si>
    <t>Потребитель</t>
  </si>
  <si>
    <t>ООО "ЕЭС.Гарант" (ЗАО "Русский хром1915)</t>
  </si>
  <si>
    <t>ОАО "Свердловэнергосбыт" (ОАО "Свердловэнергосбыт")</t>
  </si>
  <si>
    <t>ЗАО "Русский хром 1915"</t>
  </si>
  <si>
    <t>/    Жильцов Ю.А.    /</t>
  </si>
  <si>
    <t>Нормативные потери</t>
  </si>
  <si>
    <t>Примечания
(значения по АИИС)</t>
  </si>
  <si>
    <t>ГПП1,2</t>
  </si>
  <si>
    <t>Промтех</t>
  </si>
  <si>
    <t>Интегральный акт учета перетока  электрической  энергии за январь 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</si>
</sst>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"/>
    <numFmt numFmtId="184" formatCode="0.000%"/>
    <numFmt numFmtId="185" formatCode="0.0000%"/>
    <numFmt numFmtId="186" formatCode="#,##0.000"/>
    <numFmt numFmtId="187" formatCode="#,##0.0000"/>
    <numFmt numFmtId="188" formatCode="0.00000"/>
  </numFmts>
  <fonts count="44">
    <font>
      <sz val="10"/>
      <name val="Arial"/>
      <family val="0"/>
    </font>
    <font>
      <b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81" fontId="1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top" wrapText="1"/>
    </xf>
    <xf numFmtId="1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185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/>
    </xf>
    <xf numFmtId="183" fontId="3" fillId="33" borderId="10" xfId="0" applyNumberFormat="1" applyFont="1" applyFill="1" applyBorder="1" applyAlignment="1">
      <alignment horizontal="right"/>
    </xf>
    <xf numFmtId="183" fontId="3" fillId="33" borderId="12" xfId="0" applyNumberFormat="1" applyFont="1" applyFill="1" applyBorder="1" applyAlignment="1">
      <alignment horizontal="right"/>
    </xf>
    <xf numFmtId="183" fontId="3" fillId="33" borderId="11" xfId="0" applyNumberFormat="1" applyFont="1" applyFill="1" applyBorder="1" applyAlignment="1">
      <alignment horizontal="right"/>
    </xf>
    <xf numFmtId="181" fontId="3" fillId="33" borderId="10" xfId="0" applyNumberFormat="1" applyFont="1" applyFill="1" applyBorder="1" applyAlignment="1" applyProtection="1">
      <alignment horizontal="center"/>
      <protection locked="0"/>
    </xf>
    <xf numFmtId="181" fontId="3" fillId="33" borderId="10" xfId="0" applyNumberFormat="1" applyFont="1" applyFill="1" applyBorder="1" applyAlignment="1">
      <alignment horizontal="center"/>
    </xf>
    <xf numFmtId="181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 quotePrefix="1">
      <alignment/>
    </xf>
    <xf numFmtId="187" fontId="43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3" fillId="0" borderId="14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zoomScalePageLayoutView="0" workbookViewId="0" topLeftCell="A1">
      <selection activeCell="K46" sqref="K46"/>
    </sheetView>
  </sheetViews>
  <sheetFormatPr defaultColWidth="9.140625" defaultRowHeight="12.75"/>
  <cols>
    <col min="1" max="1" width="4.7109375" style="6" customWidth="1"/>
    <col min="2" max="2" width="32.00390625" style="6" customWidth="1"/>
    <col min="3" max="3" width="5.421875" style="6" customWidth="1"/>
    <col min="4" max="4" width="12.28125" style="6" customWidth="1"/>
    <col min="5" max="6" width="12.140625" style="6" customWidth="1"/>
    <col min="7" max="7" width="10.8515625" style="6" customWidth="1"/>
    <col min="8" max="8" width="11.140625" style="6" customWidth="1"/>
    <col min="9" max="9" width="8.28125" style="6" customWidth="1"/>
    <col min="10" max="10" width="15.00390625" style="6" customWidth="1"/>
    <col min="11" max="11" width="15.421875" style="6" customWidth="1"/>
    <col min="12" max="12" width="11.57421875" style="6" customWidth="1"/>
    <col min="13" max="13" width="11.140625" style="6" bestFit="1" customWidth="1"/>
    <col min="14" max="14" width="11.00390625" style="6" bestFit="1" customWidth="1"/>
    <col min="15" max="16384" width="9.140625" style="6" customWidth="1"/>
  </cols>
  <sheetData>
    <row r="1" spans="2:12" ht="8.2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9"/>
      <c r="B2" s="107" t="s">
        <v>100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6.75" customHeight="1">
      <c r="A3" s="9"/>
      <c r="B3" s="86"/>
      <c r="C3" s="86"/>
      <c r="D3" s="86"/>
      <c r="E3" s="10"/>
      <c r="F3" s="10"/>
      <c r="G3" s="10"/>
      <c r="H3" s="10"/>
      <c r="I3" s="11"/>
      <c r="J3" s="10"/>
      <c r="K3" s="10"/>
      <c r="L3" s="10"/>
    </row>
    <row r="4" spans="1:12" ht="15">
      <c r="A4" s="9"/>
      <c r="B4" s="108" t="s">
        <v>0</v>
      </c>
      <c r="C4" s="108"/>
      <c r="D4" s="108"/>
      <c r="E4" s="10" t="s">
        <v>92</v>
      </c>
      <c r="F4" s="10"/>
      <c r="G4" s="10"/>
      <c r="H4" s="10"/>
      <c r="I4" s="11"/>
      <c r="J4" s="10"/>
      <c r="K4" s="10"/>
      <c r="L4" s="10"/>
    </row>
    <row r="5" spans="1:12" ht="6.75" customHeight="1">
      <c r="A5" s="9"/>
      <c r="B5" s="108"/>
      <c r="C5" s="108"/>
      <c r="D5" s="108"/>
      <c r="E5" s="10"/>
      <c r="F5" s="10"/>
      <c r="G5" s="10"/>
      <c r="H5" s="10"/>
      <c r="I5" s="11"/>
      <c r="J5" s="10"/>
      <c r="K5" s="10"/>
      <c r="L5" s="10"/>
    </row>
    <row r="6" spans="1:12" ht="15">
      <c r="A6" s="9"/>
      <c r="B6" s="108" t="s">
        <v>1</v>
      </c>
      <c r="C6" s="108"/>
      <c r="D6" s="108"/>
      <c r="E6" s="10" t="s">
        <v>93</v>
      </c>
      <c r="F6" s="10"/>
      <c r="G6" s="10"/>
      <c r="H6" s="10"/>
      <c r="I6" s="12"/>
      <c r="J6" s="10"/>
      <c r="K6" s="10"/>
      <c r="L6" s="10"/>
    </row>
    <row r="7" spans="1:12" ht="7.5" customHeight="1">
      <c r="A7" s="9"/>
      <c r="B7" s="108"/>
      <c r="C7" s="108"/>
      <c r="D7" s="108"/>
      <c r="E7" s="10"/>
      <c r="F7" s="10"/>
      <c r="G7" s="10"/>
      <c r="H7" s="10"/>
      <c r="I7" s="10"/>
      <c r="J7" s="10"/>
      <c r="K7" s="10"/>
      <c r="L7" s="10"/>
    </row>
    <row r="8" spans="1:13" ht="22.5" customHeight="1">
      <c r="A8" s="87"/>
      <c r="B8" s="109" t="s">
        <v>2</v>
      </c>
      <c r="C8" s="111" t="s">
        <v>3</v>
      </c>
      <c r="D8" s="111" t="s">
        <v>4</v>
      </c>
      <c r="E8" s="112" t="s">
        <v>5</v>
      </c>
      <c r="F8" s="113" t="s">
        <v>6</v>
      </c>
      <c r="G8" s="113"/>
      <c r="H8" s="113" t="s">
        <v>7</v>
      </c>
      <c r="I8" s="109" t="s">
        <v>13</v>
      </c>
      <c r="J8" s="113" t="s">
        <v>14</v>
      </c>
      <c r="K8" s="113" t="s">
        <v>8</v>
      </c>
      <c r="L8" s="113" t="s">
        <v>97</v>
      </c>
      <c r="M8" s="13"/>
    </row>
    <row r="9" spans="1:13" ht="62.25" customHeight="1">
      <c r="A9" s="14" t="s">
        <v>10</v>
      </c>
      <c r="B9" s="110"/>
      <c r="C9" s="111"/>
      <c r="D9" s="111"/>
      <c r="E9" s="112"/>
      <c r="F9" s="15" t="s">
        <v>11</v>
      </c>
      <c r="G9" s="15" t="s">
        <v>12</v>
      </c>
      <c r="H9" s="113"/>
      <c r="I9" s="110"/>
      <c r="J9" s="113"/>
      <c r="K9" s="113"/>
      <c r="L9" s="113"/>
      <c r="M9" s="9"/>
    </row>
    <row r="10" spans="1:19" ht="13.5" thickBot="1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8">
        <v>6</v>
      </c>
      <c r="G10" s="18">
        <v>7</v>
      </c>
      <c r="H10" s="19">
        <v>8</v>
      </c>
      <c r="I10" s="17">
        <v>9</v>
      </c>
      <c r="J10" s="17">
        <v>10</v>
      </c>
      <c r="K10" s="17">
        <v>11</v>
      </c>
      <c r="L10" s="17">
        <v>12</v>
      </c>
      <c r="M10" s="20"/>
      <c r="N10" s="9"/>
      <c r="O10" s="9"/>
      <c r="P10" s="9"/>
      <c r="Q10" s="9"/>
      <c r="R10" s="9"/>
      <c r="S10" s="9"/>
    </row>
    <row r="11" spans="1:19" ht="12.75">
      <c r="A11" s="21">
        <v>1</v>
      </c>
      <c r="B11" s="22" t="s">
        <v>60</v>
      </c>
      <c r="C11" s="23" t="s">
        <v>86</v>
      </c>
      <c r="D11" s="23" t="s">
        <v>23</v>
      </c>
      <c r="E11" s="23" t="s">
        <v>15</v>
      </c>
      <c r="F11" s="3">
        <v>11186.0999</v>
      </c>
      <c r="G11" s="101">
        <v>11305.8523</v>
      </c>
      <c r="H11" s="83">
        <f>G11-F11</f>
        <v>119.75240000000122</v>
      </c>
      <c r="I11" s="76">
        <v>12000</v>
      </c>
      <c r="J11" s="24">
        <f>ROUND(H11*I11,0)-1</f>
        <v>1437028</v>
      </c>
      <c r="K11" s="25">
        <f>J11</f>
        <v>1437028</v>
      </c>
      <c r="L11" s="70"/>
      <c r="M11" s="89"/>
      <c r="N11" s="26"/>
      <c r="O11" s="1"/>
      <c r="P11" s="9"/>
      <c r="Q11" s="9"/>
      <c r="R11" s="9"/>
      <c r="S11" s="9"/>
    </row>
    <row r="12" spans="1:19" ht="12.75">
      <c r="A12" s="21">
        <v>2</v>
      </c>
      <c r="B12" s="22" t="s">
        <v>61</v>
      </c>
      <c r="C12" s="23" t="s">
        <v>86</v>
      </c>
      <c r="D12" s="23" t="s">
        <v>24</v>
      </c>
      <c r="E12" s="23" t="s">
        <v>15</v>
      </c>
      <c r="F12" s="3">
        <v>8904.7571</v>
      </c>
      <c r="G12" s="102">
        <v>9019.747</v>
      </c>
      <c r="H12" s="83">
        <f aca="true" t="shared" si="0" ref="H12:H43">G12-F12</f>
        <v>114.98989999999867</v>
      </c>
      <c r="I12" s="76">
        <v>12000</v>
      </c>
      <c r="J12" s="24">
        <f>ROUND(H12*I12,0)</f>
        <v>1379879</v>
      </c>
      <c r="K12" s="25">
        <f aca="true" t="shared" si="1" ref="K12:K43">J12</f>
        <v>1379879</v>
      </c>
      <c r="L12" s="70"/>
      <c r="M12" s="89"/>
      <c r="N12" s="26"/>
      <c r="O12" s="1"/>
      <c r="P12" s="9"/>
      <c r="Q12" s="9"/>
      <c r="R12" s="9"/>
      <c r="S12" s="9"/>
    </row>
    <row r="13" spans="1:19" ht="12.75">
      <c r="A13" s="21">
        <v>3</v>
      </c>
      <c r="B13" s="22" t="s">
        <v>62</v>
      </c>
      <c r="C13" s="23" t="s">
        <v>86</v>
      </c>
      <c r="D13" s="23" t="s">
        <v>25</v>
      </c>
      <c r="E13" s="23" t="s">
        <v>15</v>
      </c>
      <c r="F13" s="3">
        <v>719.8105</v>
      </c>
      <c r="G13" s="102">
        <v>726.8148</v>
      </c>
      <c r="H13" s="83">
        <f t="shared" si="0"/>
        <v>7.004299999999944</v>
      </c>
      <c r="I13" s="76">
        <v>3600</v>
      </c>
      <c r="J13" s="24">
        <f>ROUND(H13*I13,0)+1</f>
        <v>25216</v>
      </c>
      <c r="K13" s="25">
        <f t="shared" si="1"/>
        <v>25216</v>
      </c>
      <c r="L13" s="70"/>
      <c r="M13" s="90"/>
      <c r="N13" s="26"/>
      <c r="O13" s="1"/>
      <c r="P13" s="9"/>
      <c r="Q13" s="9"/>
      <c r="R13" s="9"/>
      <c r="S13" s="9"/>
    </row>
    <row r="14" spans="1:19" ht="12.75">
      <c r="A14" s="21">
        <v>4</v>
      </c>
      <c r="B14" s="22" t="s">
        <v>63</v>
      </c>
      <c r="C14" s="23" t="s">
        <v>86</v>
      </c>
      <c r="D14" s="23" t="s">
        <v>26</v>
      </c>
      <c r="E14" s="23" t="s">
        <v>15</v>
      </c>
      <c r="F14" s="3">
        <v>1121.1377</v>
      </c>
      <c r="G14" s="102">
        <v>1130.7888</v>
      </c>
      <c r="H14" s="83">
        <f t="shared" si="0"/>
        <v>9.651100000000042</v>
      </c>
      <c r="I14" s="76">
        <v>3600</v>
      </c>
      <c r="J14" s="24">
        <f aca="true" t="shared" si="2" ref="J14:J43">ROUND(H14*I14,0)</f>
        <v>34744</v>
      </c>
      <c r="K14" s="25">
        <f t="shared" si="1"/>
        <v>34744</v>
      </c>
      <c r="L14" s="70"/>
      <c r="M14" s="89"/>
      <c r="N14" s="26"/>
      <c r="O14" s="1"/>
      <c r="P14" s="9"/>
      <c r="Q14" s="9"/>
      <c r="R14" s="9"/>
      <c r="S14" s="9"/>
    </row>
    <row r="15" spans="1:19" ht="12.75">
      <c r="A15" s="21">
        <v>5</v>
      </c>
      <c r="B15" s="22" t="s">
        <v>64</v>
      </c>
      <c r="C15" s="23" t="s">
        <v>86</v>
      </c>
      <c r="D15" s="23" t="s">
        <v>27</v>
      </c>
      <c r="E15" s="23" t="s">
        <v>15</v>
      </c>
      <c r="F15" s="3">
        <v>18757.479</v>
      </c>
      <c r="G15" s="102">
        <v>19010.2945</v>
      </c>
      <c r="H15" s="83">
        <f t="shared" si="0"/>
        <v>252.8155000000006</v>
      </c>
      <c r="I15" s="76">
        <v>2400</v>
      </c>
      <c r="J15" s="24">
        <f t="shared" si="2"/>
        <v>606757</v>
      </c>
      <c r="K15" s="25">
        <f t="shared" si="1"/>
        <v>606757</v>
      </c>
      <c r="L15" s="70"/>
      <c r="M15" s="89"/>
      <c r="N15" s="26"/>
      <c r="O15" s="1"/>
      <c r="P15" s="9"/>
      <c r="Q15" s="9"/>
      <c r="R15" s="9"/>
      <c r="S15" s="9"/>
    </row>
    <row r="16" spans="1:19" ht="12.75">
      <c r="A16" s="21">
        <v>6</v>
      </c>
      <c r="B16" s="22" t="s">
        <v>65</v>
      </c>
      <c r="C16" s="23" t="s">
        <v>86</v>
      </c>
      <c r="D16" s="23" t="s">
        <v>28</v>
      </c>
      <c r="E16" s="23" t="s">
        <v>15</v>
      </c>
      <c r="F16" s="3">
        <v>10746.3721</v>
      </c>
      <c r="G16" s="102">
        <v>10916.531599999998</v>
      </c>
      <c r="H16" s="83">
        <f t="shared" si="0"/>
        <v>170.15949999999793</v>
      </c>
      <c r="I16" s="76">
        <v>3600</v>
      </c>
      <c r="J16" s="24">
        <f>ROUND(H16*I16,0)+1</f>
        <v>612575</v>
      </c>
      <c r="K16" s="25">
        <f t="shared" si="1"/>
        <v>612575</v>
      </c>
      <c r="L16" s="70"/>
      <c r="M16" s="89"/>
      <c r="N16" s="26"/>
      <c r="O16" s="1"/>
      <c r="P16" s="9"/>
      <c r="Q16" s="9"/>
      <c r="R16" s="9"/>
      <c r="S16" s="9"/>
    </row>
    <row r="17" spans="1:19" ht="12.75">
      <c r="A17" s="21">
        <v>7</v>
      </c>
      <c r="B17" s="22" t="s">
        <v>66</v>
      </c>
      <c r="C17" s="23" t="s">
        <v>86</v>
      </c>
      <c r="D17" s="23" t="s">
        <v>29</v>
      </c>
      <c r="E17" s="23" t="s">
        <v>15</v>
      </c>
      <c r="F17" s="3">
        <v>3185.9005</v>
      </c>
      <c r="G17" s="102">
        <v>3204.0563</v>
      </c>
      <c r="H17" s="83">
        <f t="shared" si="0"/>
        <v>18.1558</v>
      </c>
      <c r="I17" s="76">
        <v>2400</v>
      </c>
      <c r="J17" s="24">
        <f t="shared" si="2"/>
        <v>43574</v>
      </c>
      <c r="K17" s="25">
        <f t="shared" si="1"/>
        <v>43574</v>
      </c>
      <c r="L17" s="70"/>
      <c r="M17" s="89"/>
      <c r="N17" s="26"/>
      <c r="O17" s="1"/>
      <c r="P17" s="9"/>
      <c r="Q17" s="9"/>
      <c r="R17" s="9"/>
      <c r="S17" s="9"/>
    </row>
    <row r="18" spans="1:19" ht="12.75">
      <c r="A18" s="21">
        <v>8</v>
      </c>
      <c r="B18" s="22" t="s">
        <v>67</v>
      </c>
      <c r="C18" s="23" t="s">
        <v>86</v>
      </c>
      <c r="D18" s="23" t="s">
        <v>30</v>
      </c>
      <c r="E18" s="23" t="s">
        <v>15</v>
      </c>
      <c r="F18" s="3">
        <v>2558.3247</v>
      </c>
      <c r="G18" s="102">
        <v>2585.6709</v>
      </c>
      <c r="H18" s="83">
        <f t="shared" si="0"/>
        <v>27.346199999999953</v>
      </c>
      <c r="I18" s="76">
        <v>2400</v>
      </c>
      <c r="J18" s="24">
        <f t="shared" si="2"/>
        <v>65631</v>
      </c>
      <c r="K18" s="25">
        <f t="shared" si="1"/>
        <v>65631</v>
      </c>
      <c r="L18" s="70"/>
      <c r="M18" s="89"/>
      <c r="N18" s="26"/>
      <c r="O18" s="1"/>
      <c r="P18" s="9"/>
      <c r="Q18" s="9"/>
      <c r="R18" s="9"/>
      <c r="S18" s="9"/>
    </row>
    <row r="19" spans="1:19" ht="12.75">
      <c r="A19" s="21">
        <v>9</v>
      </c>
      <c r="B19" s="22" t="s">
        <v>68</v>
      </c>
      <c r="C19" s="23" t="s">
        <v>86</v>
      </c>
      <c r="D19" s="23" t="s">
        <v>31</v>
      </c>
      <c r="E19" s="23" t="s">
        <v>15</v>
      </c>
      <c r="F19" s="3">
        <v>1364.025</v>
      </c>
      <c r="G19" s="102">
        <v>1382.2297999999998</v>
      </c>
      <c r="H19" s="83">
        <f t="shared" si="0"/>
        <v>18.20479999999975</v>
      </c>
      <c r="I19" s="76">
        <v>3600</v>
      </c>
      <c r="J19" s="24">
        <f t="shared" si="2"/>
        <v>65537</v>
      </c>
      <c r="K19" s="25">
        <f t="shared" si="1"/>
        <v>65537</v>
      </c>
      <c r="L19" s="70"/>
      <c r="M19" s="89"/>
      <c r="N19" s="26"/>
      <c r="O19" s="1"/>
      <c r="P19" s="9"/>
      <c r="Q19" s="9"/>
      <c r="R19" s="9"/>
      <c r="S19" s="9"/>
    </row>
    <row r="20" spans="1:19" ht="12.75">
      <c r="A20" s="21">
        <v>10</v>
      </c>
      <c r="B20" s="22" t="s">
        <v>69</v>
      </c>
      <c r="C20" s="23" t="s">
        <v>86</v>
      </c>
      <c r="D20" s="23" t="s">
        <v>32</v>
      </c>
      <c r="E20" s="23" t="s">
        <v>15</v>
      </c>
      <c r="F20" s="3">
        <v>64.9458</v>
      </c>
      <c r="G20" s="102">
        <v>64.9469</v>
      </c>
      <c r="H20" s="83">
        <f t="shared" si="0"/>
        <v>0.0010999999999938836</v>
      </c>
      <c r="I20" s="76">
        <v>9600</v>
      </c>
      <c r="J20" s="24">
        <f>ROUND(H20*I20,0)-1</f>
        <v>10</v>
      </c>
      <c r="K20" s="25">
        <f t="shared" si="1"/>
        <v>10</v>
      </c>
      <c r="L20" s="70"/>
      <c r="M20" s="89"/>
      <c r="N20" s="26"/>
      <c r="O20" s="1"/>
      <c r="P20" s="9"/>
      <c r="Q20" s="9"/>
      <c r="R20" s="9"/>
      <c r="S20" s="9"/>
    </row>
    <row r="21" spans="1:19" ht="13.5" thickBot="1">
      <c r="A21" s="27">
        <v>11</v>
      </c>
      <c r="B21" s="28" t="s">
        <v>70</v>
      </c>
      <c r="C21" s="29" t="s">
        <v>86</v>
      </c>
      <c r="D21" s="29" t="s">
        <v>33</v>
      </c>
      <c r="E21" s="29" t="s">
        <v>15</v>
      </c>
      <c r="F21" s="5">
        <v>14.4864</v>
      </c>
      <c r="G21" s="103">
        <v>14.49</v>
      </c>
      <c r="H21" s="84">
        <f t="shared" si="0"/>
        <v>0.0036000000000004917</v>
      </c>
      <c r="I21" s="77">
        <v>9600</v>
      </c>
      <c r="J21" s="95">
        <f>ROUND(H21*I21,0)-1</f>
        <v>34</v>
      </c>
      <c r="K21" s="96">
        <f t="shared" si="1"/>
        <v>34</v>
      </c>
      <c r="L21" s="71"/>
      <c r="M21" s="89"/>
      <c r="N21" s="2"/>
      <c r="O21" s="1"/>
      <c r="P21" s="9"/>
      <c r="Q21" s="9"/>
      <c r="R21" s="9"/>
      <c r="S21" s="9"/>
    </row>
    <row r="22" spans="1:19" ht="12.75">
      <c r="A22" s="30">
        <v>12</v>
      </c>
      <c r="B22" s="31" t="s">
        <v>71</v>
      </c>
      <c r="C22" s="32" t="s">
        <v>86</v>
      </c>
      <c r="D22" s="32" t="s">
        <v>34</v>
      </c>
      <c r="E22" s="32" t="s">
        <v>15</v>
      </c>
      <c r="F22" s="4">
        <v>2402.6263</v>
      </c>
      <c r="G22" s="101">
        <v>2430.2228</v>
      </c>
      <c r="H22" s="85">
        <f t="shared" si="0"/>
        <v>27.596500000000106</v>
      </c>
      <c r="I22" s="78">
        <v>9600</v>
      </c>
      <c r="J22" s="33">
        <f>ROUND(H22*I22,0)+1</f>
        <v>264927</v>
      </c>
      <c r="K22" s="34">
        <f t="shared" si="1"/>
        <v>264927</v>
      </c>
      <c r="L22" s="72"/>
      <c r="M22" s="89"/>
      <c r="N22" s="2"/>
      <c r="O22" s="1"/>
      <c r="P22" s="9"/>
      <c r="Q22" s="9"/>
      <c r="R22" s="9"/>
      <c r="S22" s="9"/>
    </row>
    <row r="23" spans="1:19" ht="12.75">
      <c r="A23" s="21">
        <v>13</v>
      </c>
      <c r="B23" s="22" t="s">
        <v>72</v>
      </c>
      <c r="C23" s="23" t="s">
        <v>86</v>
      </c>
      <c r="D23" s="23" t="s">
        <v>35</v>
      </c>
      <c r="E23" s="23" t="s">
        <v>15</v>
      </c>
      <c r="F23" s="3">
        <v>2595.4865</v>
      </c>
      <c r="G23" s="102">
        <v>2614.9213</v>
      </c>
      <c r="H23" s="83">
        <f t="shared" si="0"/>
        <v>19.434799999999996</v>
      </c>
      <c r="I23" s="76">
        <v>9600</v>
      </c>
      <c r="J23" s="24">
        <f t="shared" si="2"/>
        <v>186574</v>
      </c>
      <c r="K23" s="25">
        <f t="shared" si="1"/>
        <v>186574</v>
      </c>
      <c r="L23" s="70"/>
      <c r="M23" s="89"/>
      <c r="N23" s="26"/>
      <c r="O23" s="1"/>
      <c r="P23" s="9"/>
      <c r="Q23" s="9"/>
      <c r="R23" s="9"/>
      <c r="S23" s="9"/>
    </row>
    <row r="24" spans="1:19" ht="12.75">
      <c r="A24" s="21">
        <v>14</v>
      </c>
      <c r="B24" s="22" t="s">
        <v>73</v>
      </c>
      <c r="C24" s="23" t="s">
        <v>86</v>
      </c>
      <c r="D24" s="23" t="s">
        <v>36</v>
      </c>
      <c r="E24" s="23" t="s">
        <v>15</v>
      </c>
      <c r="F24" s="3">
        <v>3506.0101</v>
      </c>
      <c r="G24" s="102">
        <v>3546.4397999999997</v>
      </c>
      <c r="H24" s="83">
        <f t="shared" si="0"/>
        <v>40.429699999999684</v>
      </c>
      <c r="I24" s="76">
        <v>3600</v>
      </c>
      <c r="J24" s="24">
        <f>ROUND(H24*I24,0)-1</f>
        <v>145546</v>
      </c>
      <c r="K24" s="25">
        <f t="shared" si="1"/>
        <v>145546</v>
      </c>
      <c r="L24" s="70"/>
      <c r="M24" s="89"/>
      <c r="N24" s="26"/>
      <c r="O24" s="1"/>
      <c r="P24" s="9" t="s">
        <v>98</v>
      </c>
      <c r="Q24" s="55">
        <f>SUM(K11:K28)</f>
        <v>6290484</v>
      </c>
      <c r="R24" s="9"/>
      <c r="S24" s="9"/>
    </row>
    <row r="25" spans="1:19" ht="12.75">
      <c r="A25" s="21">
        <v>15</v>
      </c>
      <c r="B25" s="22" t="s">
        <v>74</v>
      </c>
      <c r="C25" s="23" t="s">
        <v>86</v>
      </c>
      <c r="D25" s="23" t="s">
        <v>37</v>
      </c>
      <c r="E25" s="23" t="s">
        <v>15</v>
      </c>
      <c r="F25" s="3">
        <v>6085.3752</v>
      </c>
      <c r="G25" s="102">
        <v>6180.1237</v>
      </c>
      <c r="H25" s="83">
        <f t="shared" si="0"/>
        <v>94.7484999999997</v>
      </c>
      <c r="I25" s="17">
        <v>3600</v>
      </c>
      <c r="J25" s="24">
        <f>ROUND(H25*I25,0)-1</f>
        <v>341094</v>
      </c>
      <c r="K25" s="25">
        <f t="shared" si="1"/>
        <v>341094</v>
      </c>
      <c r="L25" s="70"/>
      <c r="M25" s="89"/>
      <c r="N25" s="26"/>
      <c r="O25" s="1"/>
      <c r="P25" s="9"/>
      <c r="Q25" s="55"/>
      <c r="R25" s="9"/>
      <c r="S25" s="9"/>
    </row>
    <row r="26" spans="1:19" ht="12.75">
      <c r="A26" s="21">
        <v>16</v>
      </c>
      <c r="B26" s="22" t="s">
        <v>75</v>
      </c>
      <c r="C26" s="23" t="s">
        <v>86</v>
      </c>
      <c r="D26" s="23" t="s">
        <v>38</v>
      </c>
      <c r="E26" s="23" t="s">
        <v>15</v>
      </c>
      <c r="F26" s="3">
        <v>2886.9357</v>
      </c>
      <c r="G26" s="102">
        <v>2912.7307</v>
      </c>
      <c r="H26" s="83">
        <f t="shared" si="0"/>
        <v>25.795000000000073</v>
      </c>
      <c r="I26" s="17">
        <v>9600</v>
      </c>
      <c r="J26" s="24">
        <f t="shared" si="2"/>
        <v>247632</v>
      </c>
      <c r="K26" s="25">
        <f t="shared" si="1"/>
        <v>247632</v>
      </c>
      <c r="L26" s="70"/>
      <c r="M26" s="89"/>
      <c r="N26" s="26"/>
      <c r="O26" s="1"/>
      <c r="P26" s="9"/>
      <c r="Q26" s="9"/>
      <c r="R26" s="9"/>
      <c r="S26" s="9"/>
    </row>
    <row r="27" spans="1:19" ht="12.75">
      <c r="A27" s="21">
        <v>17</v>
      </c>
      <c r="B27" s="22" t="s">
        <v>76</v>
      </c>
      <c r="C27" s="23" t="s">
        <v>86</v>
      </c>
      <c r="D27" s="23" t="s">
        <v>39</v>
      </c>
      <c r="E27" s="23" t="s">
        <v>15</v>
      </c>
      <c r="F27" s="3">
        <v>419.4105</v>
      </c>
      <c r="G27" s="102">
        <v>424.4531</v>
      </c>
      <c r="H27" s="83">
        <f t="shared" si="0"/>
        <v>5.042599999999993</v>
      </c>
      <c r="I27" s="17">
        <v>7200</v>
      </c>
      <c r="J27" s="24">
        <f>ROUND(H27*I27,0)</f>
        <v>36307</v>
      </c>
      <c r="K27" s="25">
        <f t="shared" si="1"/>
        <v>36307</v>
      </c>
      <c r="L27" s="70"/>
      <c r="M27" s="89"/>
      <c r="N27" s="26"/>
      <c r="O27" s="1"/>
      <c r="P27" s="9"/>
      <c r="Q27" s="9"/>
      <c r="R27" s="9"/>
      <c r="S27" s="9"/>
    </row>
    <row r="28" spans="1:19" ht="13.5" thickBot="1">
      <c r="A28" s="27">
        <v>18</v>
      </c>
      <c r="B28" s="28" t="s">
        <v>77</v>
      </c>
      <c r="C28" s="29" t="s">
        <v>86</v>
      </c>
      <c r="D28" s="29" t="s">
        <v>40</v>
      </c>
      <c r="E28" s="29" t="s">
        <v>15</v>
      </c>
      <c r="F28" s="5">
        <v>6036.4112</v>
      </c>
      <c r="G28" s="103">
        <v>6119.4757</v>
      </c>
      <c r="H28" s="84">
        <f t="shared" si="0"/>
        <v>83.06450000000041</v>
      </c>
      <c r="I28" s="79">
        <v>9600</v>
      </c>
      <c r="J28" s="95">
        <f t="shared" si="2"/>
        <v>797419</v>
      </c>
      <c r="K28" s="96">
        <f t="shared" si="1"/>
        <v>797419</v>
      </c>
      <c r="L28" s="71"/>
      <c r="M28" s="89"/>
      <c r="N28" s="26"/>
      <c r="O28" s="1"/>
      <c r="P28" s="9"/>
      <c r="Q28" s="9"/>
      <c r="R28" s="9"/>
      <c r="S28" s="9"/>
    </row>
    <row r="29" spans="1:19" ht="12.75">
      <c r="A29" s="30">
        <v>19</v>
      </c>
      <c r="B29" s="31" t="s">
        <v>53</v>
      </c>
      <c r="C29" s="32" t="s">
        <v>87</v>
      </c>
      <c r="D29" s="32" t="s">
        <v>41</v>
      </c>
      <c r="E29" s="32" t="s">
        <v>15</v>
      </c>
      <c r="F29" s="4">
        <v>3476.5522</v>
      </c>
      <c r="G29" s="101">
        <v>3533.9017</v>
      </c>
      <c r="H29" s="85">
        <f t="shared" si="0"/>
        <v>57.34949999999981</v>
      </c>
      <c r="I29" s="78">
        <v>3600</v>
      </c>
      <c r="J29" s="33">
        <f t="shared" si="2"/>
        <v>206458</v>
      </c>
      <c r="K29" s="34">
        <f t="shared" si="1"/>
        <v>206458</v>
      </c>
      <c r="L29" s="72"/>
      <c r="M29" s="89"/>
      <c r="N29" s="2"/>
      <c r="O29" s="1"/>
      <c r="P29" s="9" t="s">
        <v>99</v>
      </c>
      <c r="Q29" s="55">
        <f>SUM(K29:K34)</f>
        <v>719896</v>
      </c>
      <c r="R29" s="9"/>
      <c r="S29" s="9"/>
    </row>
    <row r="30" spans="1:19" ht="12.75">
      <c r="A30" s="21">
        <v>20</v>
      </c>
      <c r="B30" s="22" t="s">
        <v>54</v>
      </c>
      <c r="C30" s="23" t="s">
        <v>87</v>
      </c>
      <c r="D30" s="23" t="s">
        <v>42</v>
      </c>
      <c r="E30" s="23" t="s">
        <v>15</v>
      </c>
      <c r="F30" s="3">
        <v>6147.1814</v>
      </c>
      <c r="G30" s="102">
        <v>6199.4763</v>
      </c>
      <c r="H30" s="83">
        <f t="shared" si="0"/>
        <v>52.29489999999987</v>
      </c>
      <c r="I30" s="76">
        <v>3600</v>
      </c>
      <c r="J30" s="24">
        <f t="shared" si="2"/>
        <v>188262</v>
      </c>
      <c r="K30" s="25">
        <f t="shared" si="1"/>
        <v>188262</v>
      </c>
      <c r="L30" s="70"/>
      <c r="M30" s="89"/>
      <c r="N30" s="2"/>
      <c r="O30" s="1"/>
      <c r="P30" s="9"/>
      <c r="Q30" s="9"/>
      <c r="R30" s="9"/>
      <c r="S30" s="9"/>
    </row>
    <row r="31" spans="1:19" ht="12.75">
      <c r="A31" s="21">
        <v>21</v>
      </c>
      <c r="B31" s="22" t="s">
        <v>55</v>
      </c>
      <c r="C31" s="23" t="s">
        <v>87</v>
      </c>
      <c r="D31" s="23" t="s">
        <v>43</v>
      </c>
      <c r="E31" s="23" t="s">
        <v>15</v>
      </c>
      <c r="F31" s="3">
        <v>3876.8516</v>
      </c>
      <c r="G31" s="102">
        <v>3935.9174</v>
      </c>
      <c r="H31" s="83">
        <f t="shared" si="0"/>
        <v>59.065799999999854</v>
      </c>
      <c r="I31" s="76">
        <v>2400</v>
      </c>
      <c r="J31" s="24">
        <f t="shared" si="2"/>
        <v>141758</v>
      </c>
      <c r="K31" s="25">
        <f t="shared" si="1"/>
        <v>141758</v>
      </c>
      <c r="L31" s="70"/>
      <c r="M31" s="89"/>
      <c r="N31" s="2"/>
      <c r="O31" s="1"/>
      <c r="P31" s="9"/>
      <c r="Q31" s="9"/>
      <c r="R31" s="9"/>
      <c r="S31" s="9"/>
    </row>
    <row r="32" spans="1:19" ht="12.75">
      <c r="A32" s="21">
        <v>22</v>
      </c>
      <c r="B32" s="22" t="s">
        <v>56</v>
      </c>
      <c r="C32" s="23" t="s">
        <v>87</v>
      </c>
      <c r="D32" s="23" t="s">
        <v>44</v>
      </c>
      <c r="E32" s="23" t="s">
        <v>15</v>
      </c>
      <c r="F32" s="3">
        <v>5278.3585</v>
      </c>
      <c r="G32" s="102">
        <v>5354.7828</v>
      </c>
      <c r="H32" s="83">
        <f t="shared" si="0"/>
        <v>76.42429999999968</v>
      </c>
      <c r="I32" s="76">
        <v>2400</v>
      </c>
      <c r="J32" s="24">
        <f>ROUND(H32*I32,0)</f>
        <v>183418</v>
      </c>
      <c r="K32" s="25">
        <f t="shared" si="1"/>
        <v>183418</v>
      </c>
      <c r="L32" s="70"/>
      <c r="M32" s="89"/>
      <c r="N32" s="2"/>
      <c r="O32" s="1"/>
      <c r="P32" s="9"/>
      <c r="Q32" s="9"/>
      <c r="R32" s="9"/>
      <c r="S32" s="9"/>
    </row>
    <row r="33" spans="1:19" ht="12.75">
      <c r="A33" s="21">
        <v>23</v>
      </c>
      <c r="B33" s="22" t="s">
        <v>57</v>
      </c>
      <c r="C33" s="23" t="s">
        <v>87</v>
      </c>
      <c r="D33" s="23" t="s">
        <v>45</v>
      </c>
      <c r="E33" s="23" t="s">
        <v>15</v>
      </c>
      <c r="F33" s="74">
        <v>4.6003</v>
      </c>
      <c r="G33" s="74">
        <v>4.6003</v>
      </c>
      <c r="H33" s="83">
        <f t="shared" si="0"/>
        <v>0</v>
      </c>
      <c r="I33" s="76">
        <v>1800</v>
      </c>
      <c r="J33" s="24">
        <f t="shared" si="2"/>
        <v>0</v>
      </c>
      <c r="K33" s="25">
        <f t="shared" si="1"/>
        <v>0</v>
      </c>
      <c r="L33" s="70"/>
      <c r="M33" s="89"/>
      <c r="N33" s="9"/>
      <c r="O33" s="2"/>
      <c r="P33" s="9"/>
      <c r="Q33" s="9"/>
      <c r="R33" s="9"/>
      <c r="S33" s="9"/>
    </row>
    <row r="34" spans="1:19" ht="13.5" thickBot="1">
      <c r="A34" s="27">
        <v>24</v>
      </c>
      <c r="B34" s="28" t="s">
        <v>58</v>
      </c>
      <c r="C34" s="29" t="s">
        <v>87</v>
      </c>
      <c r="D34" s="29" t="s">
        <v>46</v>
      </c>
      <c r="E34" s="29" t="s">
        <v>15</v>
      </c>
      <c r="F34" s="75">
        <v>4.5912</v>
      </c>
      <c r="G34" s="75">
        <v>4.5912</v>
      </c>
      <c r="H34" s="84">
        <f t="shared" si="0"/>
        <v>0</v>
      </c>
      <c r="I34" s="77">
        <v>1800</v>
      </c>
      <c r="J34" s="95">
        <f t="shared" si="2"/>
        <v>0</v>
      </c>
      <c r="K34" s="96">
        <f t="shared" si="1"/>
        <v>0</v>
      </c>
      <c r="L34" s="71"/>
      <c r="M34" s="89"/>
      <c r="N34" s="9"/>
      <c r="O34" s="2"/>
      <c r="P34" s="9"/>
      <c r="Q34" s="9"/>
      <c r="R34" s="9"/>
      <c r="S34" s="9"/>
    </row>
    <row r="35" spans="1:13" ht="12.75">
      <c r="A35" s="30">
        <v>25</v>
      </c>
      <c r="B35" s="31" t="s">
        <v>78</v>
      </c>
      <c r="C35" s="32" t="s">
        <v>86</v>
      </c>
      <c r="D35" s="32" t="s">
        <v>47</v>
      </c>
      <c r="E35" s="32" t="s">
        <v>16</v>
      </c>
      <c r="F35" s="97">
        <v>18247.75</v>
      </c>
      <c r="G35" s="92">
        <v>18355.63</v>
      </c>
      <c r="H35" s="85">
        <f t="shared" si="0"/>
        <v>107.88000000000102</v>
      </c>
      <c r="I35" s="80">
        <v>60</v>
      </c>
      <c r="J35" s="33">
        <f t="shared" si="2"/>
        <v>6473</v>
      </c>
      <c r="K35" s="34">
        <f t="shared" si="1"/>
        <v>6473</v>
      </c>
      <c r="L35" s="34"/>
      <c r="M35" s="89"/>
    </row>
    <row r="36" spans="1:13" ht="12.75">
      <c r="A36" s="21">
        <v>26</v>
      </c>
      <c r="B36" s="22" t="s">
        <v>79</v>
      </c>
      <c r="C36" s="23" t="s">
        <v>86</v>
      </c>
      <c r="D36" s="23" t="s">
        <v>48</v>
      </c>
      <c r="E36" s="23" t="s">
        <v>16</v>
      </c>
      <c r="F36" s="98">
        <v>2542</v>
      </c>
      <c r="G36" s="93">
        <v>3319</v>
      </c>
      <c r="H36" s="83">
        <f t="shared" si="0"/>
        <v>777</v>
      </c>
      <c r="I36" s="81">
        <v>10</v>
      </c>
      <c r="J36" s="24">
        <f t="shared" si="2"/>
        <v>7770</v>
      </c>
      <c r="K36" s="25">
        <f t="shared" si="1"/>
        <v>7770</v>
      </c>
      <c r="L36" s="25"/>
      <c r="M36" s="89"/>
    </row>
    <row r="37" spans="1:13" ht="12.75">
      <c r="A37" s="21">
        <v>27</v>
      </c>
      <c r="B37" s="22" t="s">
        <v>85</v>
      </c>
      <c r="C37" s="23" t="s">
        <v>86</v>
      </c>
      <c r="D37" s="23" t="s">
        <v>49</v>
      </c>
      <c r="E37" s="23" t="s">
        <v>16</v>
      </c>
      <c r="F37" s="82">
        <v>214.98</v>
      </c>
      <c r="G37" s="93">
        <v>214.98</v>
      </c>
      <c r="H37" s="83">
        <f t="shared" si="0"/>
        <v>0</v>
      </c>
      <c r="I37" s="81">
        <v>10</v>
      </c>
      <c r="J37" s="24">
        <f t="shared" si="2"/>
        <v>0</v>
      </c>
      <c r="K37" s="25">
        <f t="shared" si="1"/>
        <v>0</v>
      </c>
      <c r="L37" s="25"/>
      <c r="M37" s="89"/>
    </row>
    <row r="38" spans="1:13" ht="12.75">
      <c r="A38" s="21">
        <v>28</v>
      </c>
      <c r="B38" s="22" t="s">
        <v>59</v>
      </c>
      <c r="C38" s="23" t="s">
        <v>86</v>
      </c>
      <c r="D38" s="23" t="s">
        <v>50</v>
      </c>
      <c r="E38" s="23" t="s">
        <v>16</v>
      </c>
      <c r="F38" s="99">
        <v>509.62</v>
      </c>
      <c r="G38" s="73">
        <v>533.4616</v>
      </c>
      <c r="H38" s="83">
        <f t="shared" si="0"/>
        <v>23.84159999999997</v>
      </c>
      <c r="I38" s="81">
        <v>120</v>
      </c>
      <c r="J38" s="24">
        <f t="shared" si="2"/>
        <v>2861</v>
      </c>
      <c r="K38" s="25">
        <f t="shared" si="1"/>
        <v>2861</v>
      </c>
      <c r="L38" s="25"/>
      <c r="M38" s="89"/>
    </row>
    <row r="39" spans="1:13" ht="12.75">
      <c r="A39" s="21">
        <v>29</v>
      </c>
      <c r="B39" s="22" t="s">
        <v>80</v>
      </c>
      <c r="C39" s="23" t="s">
        <v>86</v>
      </c>
      <c r="D39" s="23" t="s">
        <v>51</v>
      </c>
      <c r="E39" s="23" t="s">
        <v>16</v>
      </c>
      <c r="F39" s="99">
        <v>7264.472</v>
      </c>
      <c r="G39" s="73">
        <v>7825.2684</v>
      </c>
      <c r="H39" s="83">
        <f t="shared" si="0"/>
        <v>560.7964000000002</v>
      </c>
      <c r="I39" s="81">
        <v>120</v>
      </c>
      <c r="J39" s="24">
        <f t="shared" si="2"/>
        <v>67296</v>
      </c>
      <c r="K39" s="25">
        <f t="shared" si="1"/>
        <v>67296</v>
      </c>
      <c r="L39" s="25"/>
      <c r="M39" s="89"/>
    </row>
    <row r="40" spans="1:13" ht="12.75">
      <c r="A40" s="21">
        <v>30</v>
      </c>
      <c r="B40" s="22" t="s">
        <v>81</v>
      </c>
      <c r="C40" s="23" t="s">
        <v>86</v>
      </c>
      <c r="D40" s="23">
        <v>812114907</v>
      </c>
      <c r="E40" s="23" t="s">
        <v>16</v>
      </c>
      <c r="F40" s="98">
        <v>122.7824</v>
      </c>
      <c r="G40" s="102">
        <v>124.28999999999999</v>
      </c>
      <c r="H40" s="83">
        <f t="shared" si="0"/>
        <v>1.5075999999999965</v>
      </c>
      <c r="I40" s="81">
        <v>20</v>
      </c>
      <c r="J40" s="24">
        <f t="shared" si="2"/>
        <v>30</v>
      </c>
      <c r="K40" s="25">
        <f t="shared" si="1"/>
        <v>30</v>
      </c>
      <c r="L40" s="25"/>
      <c r="M40" s="89"/>
    </row>
    <row r="41" spans="1:13" ht="12.75">
      <c r="A41" s="21">
        <v>31</v>
      </c>
      <c r="B41" s="22" t="s">
        <v>82</v>
      </c>
      <c r="C41" s="23" t="s">
        <v>86</v>
      </c>
      <c r="D41" s="23">
        <v>2060368</v>
      </c>
      <c r="E41" s="23" t="s">
        <v>16</v>
      </c>
      <c r="F41" s="73">
        <v>66.1495</v>
      </c>
      <c r="G41" s="104">
        <v>66.6418</v>
      </c>
      <c r="H41" s="83">
        <f t="shared" si="0"/>
        <v>0.4923000000000002</v>
      </c>
      <c r="I41" s="81">
        <v>1200</v>
      </c>
      <c r="J41" s="24">
        <f t="shared" si="2"/>
        <v>591</v>
      </c>
      <c r="K41" s="25">
        <f t="shared" si="1"/>
        <v>591</v>
      </c>
      <c r="L41" s="25"/>
      <c r="M41" s="91"/>
    </row>
    <row r="42" spans="1:13" ht="12.75">
      <c r="A42" s="21">
        <v>32</v>
      </c>
      <c r="B42" s="22" t="s">
        <v>83</v>
      </c>
      <c r="C42" s="23" t="s">
        <v>86</v>
      </c>
      <c r="D42" s="23" t="s">
        <v>52</v>
      </c>
      <c r="E42" s="23" t="s">
        <v>16</v>
      </c>
      <c r="F42" s="100">
        <v>211.64</v>
      </c>
      <c r="G42" s="94">
        <v>232.85</v>
      </c>
      <c r="H42" s="83">
        <f t="shared" si="0"/>
        <v>21.210000000000008</v>
      </c>
      <c r="I42" s="81">
        <v>60</v>
      </c>
      <c r="J42" s="24">
        <f t="shared" si="2"/>
        <v>1273</v>
      </c>
      <c r="K42" s="25">
        <f t="shared" si="1"/>
        <v>1273</v>
      </c>
      <c r="L42" s="25"/>
      <c r="M42" s="89"/>
    </row>
    <row r="43" spans="1:13" ht="12.75">
      <c r="A43" s="21">
        <v>33</v>
      </c>
      <c r="B43" s="22" t="s">
        <v>84</v>
      </c>
      <c r="C43" s="23" t="s">
        <v>86</v>
      </c>
      <c r="D43" s="23">
        <v>782951</v>
      </c>
      <c r="E43" s="23" t="s">
        <v>16</v>
      </c>
      <c r="F43" s="98">
        <v>401.6</v>
      </c>
      <c r="G43" s="98">
        <v>401.6</v>
      </c>
      <c r="H43" s="83">
        <f t="shared" si="0"/>
        <v>0</v>
      </c>
      <c r="I43" s="81">
        <v>40</v>
      </c>
      <c r="J43" s="24">
        <f t="shared" si="2"/>
        <v>0</v>
      </c>
      <c r="K43" s="25">
        <f t="shared" si="1"/>
        <v>0</v>
      </c>
      <c r="L43" s="69"/>
      <c r="M43" s="20"/>
    </row>
    <row r="44" spans="1:13" ht="12.75">
      <c r="A44" s="35"/>
      <c r="B44" s="36"/>
      <c r="C44" s="23"/>
      <c r="D44" s="23"/>
      <c r="E44" s="23"/>
      <c r="F44" s="100"/>
      <c r="G44" s="100"/>
      <c r="H44" s="105"/>
      <c r="I44" s="23"/>
      <c r="J44" s="33"/>
      <c r="K44" s="67"/>
      <c r="L44" s="67"/>
      <c r="M44" s="20"/>
    </row>
    <row r="45" spans="1:13" ht="12.75">
      <c r="A45" s="39"/>
      <c r="B45" s="36"/>
      <c r="C45" s="23"/>
      <c r="D45" s="23"/>
      <c r="E45" s="23"/>
      <c r="F45" s="100"/>
      <c r="G45" s="100"/>
      <c r="H45" s="105"/>
      <c r="I45" s="23"/>
      <c r="J45" s="24"/>
      <c r="K45" s="37"/>
      <c r="L45" s="38"/>
      <c r="M45" s="20"/>
    </row>
    <row r="46" spans="1:13" ht="12.75">
      <c r="A46" s="87"/>
      <c r="B46" s="40" t="s">
        <v>17</v>
      </c>
      <c r="C46" s="40"/>
      <c r="D46" s="37"/>
      <c r="E46" s="23" t="s">
        <v>15</v>
      </c>
      <c r="F46" s="23"/>
      <c r="G46" s="23"/>
      <c r="H46" s="23"/>
      <c r="I46" s="41"/>
      <c r="J46" s="42">
        <f>J11+J12+J13+J14+J15+J16+J17+J18+J19+J20+J21+J22+J23+J24+J25+J26+J27+J28+J29+J30+J31+J32+J33+J34</f>
        <v>7010380</v>
      </c>
      <c r="K46" s="42">
        <f>K11+K12+K13+K14+K15+K16+K17+K18+K19+K20+K21+K22+K23+K24+K25+K26+K27+K28+K29+K30+K31+K32+K33+K34</f>
        <v>7010380</v>
      </c>
      <c r="L46" s="42"/>
      <c r="M46" s="20"/>
    </row>
    <row r="47" spans="1:13" ht="12.75">
      <c r="A47" s="39"/>
      <c r="B47" s="40" t="s">
        <v>17</v>
      </c>
      <c r="C47" s="44"/>
      <c r="D47" s="87"/>
      <c r="E47" s="23" t="s">
        <v>16</v>
      </c>
      <c r="F47" s="106"/>
      <c r="G47" s="106"/>
      <c r="H47" s="106"/>
      <c r="I47" s="106"/>
      <c r="J47" s="46">
        <f>J35+J36+J37+J38+J39+J40+J41+J42+J43</f>
        <v>86294</v>
      </c>
      <c r="K47" s="46">
        <f>K35+K36+K37+K38+K39+K40+K41+K42+K43</f>
        <v>86294</v>
      </c>
      <c r="L47" s="46"/>
      <c r="M47" s="47"/>
    </row>
    <row r="48" spans="1:13" ht="12.75">
      <c r="A48" s="87"/>
      <c r="B48" s="40" t="s">
        <v>17</v>
      </c>
      <c r="C48" s="44"/>
      <c r="D48" s="87"/>
      <c r="E48" s="23" t="s">
        <v>9</v>
      </c>
      <c r="F48" s="45"/>
      <c r="G48" s="45"/>
      <c r="H48" s="45"/>
      <c r="I48" s="45"/>
      <c r="J48" s="46">
        <f>J46-J47</f>
        <v>6924086</v>
      </c>
      <c r="K48" s="46">
        <f>K46-K47</f>
        <v>6924086</v>
      </c>
      <c r="L48" s="46"/>
      <c r="M48" s="48"/>
    </row>
    <row r="49" spans="1:13" ht="12.75">
      <c r="A49" s="87"/>
      <c r="B49" s="40" t="s">
        <v>90</v>
      </c>
      <c r="C49" s="40"/>
      <c r="D49" s="37"/>
      <c r="E49" s="23" t="s">
        <v>16</v>
      </c>
      <c r="F49" s="37"/>
      <c r="G49" s="37"/>
      <c r="H49" s="37"/>
      <c r="I49" s="41"/>
      <c r="J49" s="42">
        <f>J47-K41</f>
        <v>85703</v>
      </c>
      <c r="K49" s="42">
        <f>K47-K41</f>
        <v>85703</v>
      </c>
      <c r="L49" s="42"/>
      <c r="M49" s="20"/>
    </row>
    <row r="50" spans="1:13" ht="12.75">
      <c r="A50" s="87"/>
      <c r="B50" s="40" t="s">
        <v>96</v>
      </c>
      <c r="C50" s="40"/>
      <c r="D50" s="37"/>
      <c r="E50" s="23"/>
      <c r="F50" s="37"/>
      <c r="G50" s="37"/>
      <c r="H50" s="37"/>
      <c r="I50" s="41"/>
      <c r="J50" s="42">
        <f>J47*J69</f>
        <v>3105.7210600000003</v>
      </c>
      <c r="K50" s="42">
        <f>K47*J69</f>
        <v>3105.7210600000003</v>
      </c>
      <c r="L50" s="42"/>
      <c r="M50" s="20"/>
    </row>
    <row r="51" spans="1:13" ht="12.75">
      <c r="A51" s="87"/>
      <c r="B51" s="40"/>
      <c r="C51" s="40"/>
      <c r="D51" s="37"/>
      <c r="E51" s="23"/>
      <c r="F51" s="37"/>
      <c r="G51" s="37"/>
      <c r="H51" s="37"/>
      <c r="I51" s="41"/>
      <c r="J51" s="42"/>
      <c r="K51" s="42"/>
      <c r="L51" s="42"/>
      <c r="M51" s="20"/>
    </row>
    <row r="52" spans="1:13" ht="12.75">
      <c r="A52" s="87"/>
      <c r="B52" s="40" t="s">
        <v>88</v>
      </c>
      <c r="C52" s="40"/>
      <c r="D52" s="37"/>
      <c r="E52" s="23" t="s">
        <v>15</v>
      </c>
      <c r="F52" s="37"/>
      <c r="G52" s="37"/>
      <c r="H52" s="37"/>
      <c r="I52" s="41"/>
      <c r="J52" s="42">
        <f>J11+J12+J13+J14+J15+J16+J17+J18+J19+J20+J21+J22+J23+J24+J25+J26+J27+J28</f>
        <v>6290484</v>
      </c>
      <c r="K52" s="42"/>
      <c r="L52" s="42"/>
      <c r="M52" s="20"/>
    </row>
    <row r="53" spans="1:13" ht="12.75">
      <c r="A53" s="87"/>
      <c r="B53" s="40" t="s">
        <v>88</v>
      </c>
      <c r="C53" s="40"/>
      <c r="D53" s="37"/>
      <c r="E53" s="23" t="s">
        <v>16</v>
      </c>
      <c r="F53" s="37"/>
      <c r="G53" s="37"/>
      <c r="H53" s="37"/>
      <c r="I53" s="41"/>
      <c r="J53" s="42">
        <f>J47</f>
        <v>86294</v>
      </c>
      <c r="K53" s="42"/>
      <c r="L53" s="42"/>
      <c r="M53" s="20"/>
    </row>
    <row r="54" spans="1:13" ht="12.75">
      <c r="A54" s="87"/>
      <c r="B54" s="40" t="s">
        <v>88</v>
      </c>
      <c r="C54" s="40"/>
      <c r="D54" s="37"/>
      <c r="E54" s="23" t="s">
        <v>9</v>
      </c>
      <c r="F54" s="37"/>
      <c r="G54" s="37"/>
      <c r="H54" s="37"/>
      <c r="I54" s="41"/>
      <c r="J54" s="42">
        <f>J52-J53</f>
        <v>6204190</v>
      </c>
      <c r="K54" s="42"/>
      <c r="L54" s="42"/>
      <c r="M54" s="20"/>
    </row>
    <row r="55" spans="1:13" ht="12.75">
      <c r="A55" s="87"/>
      <c r="B55" s="40"/>
      <c r="C55" s="40"/>
      <c r="D55" s="37"/>
      <c r="E55" s="23"/>
      <c r="F55" s="37"/>
      <c r="G55" s="37"/>
      <c r="H55" s="37"/>
      <c r="I55" s="41"/>
      <c r="J55" s="42"/>
      <c r="K55" s="42"/>
      <c r="L55" s="42"/>
      <c r="M55" s="20"/>
    </row>
    <row r="56" spans="1:13" ht="12.75">
      <c r="A56" s="87"/>
      <c r="B56" s="40" t="s">
        <v>89</v>
      </c>
      <c r="C56" s="40"/>
      <c r="D56" s="37"/>
      <c r="E56" s="23" t="s">
        <v>9</v>
      </c>
      <c r="F56" s="37"/>
      <c r="G56" s="37"/>
      <c r="H56" s="37"/>
      <c r="I56" s="41"/>
      <c r="J56" s="42">
        <f>J29+J30+J31+J32+J33+J34</f>
        <v>719896</v>
      </c>
      <c r="K56" s="42"/>
      <c r="L56" s="42"/>
      <c r="M56" s="20"/>
    </row>
    <row r="57" spans="1:13" ht="12.75">
      <c r="A57" s="87"/>
      <c r="B57" s="40"/>
      <c r="C57" s="40"/>
      <c r="D57" s="37"/>
      <c r="E57" s="23"/>
      <c r="F57" s="37"/>
      <c r="G57" s="37"/>
      <c r="H57" s="37"/>
      <c r="I57" s="41"/>
      <c r="J57" s="42"/>
      <c r="K57" s="43"/>
      <c r="L57" s="38"/>
      <c r="M57" s="20"/>
    </row>
    <row r="58" spans="1:13" ht="12.75">
      <c r="A58" s="39"/>
      <c r="B58" s="49"/>
      <c r="C58" s="49"/>
      <c r="D58" s="9"/>
      <c r="E58" s="50"/>
      <c r="F58" s="51"/>
      <c r="G58" s="51"/>
      <c r="H58" s="51"/>
      <c r="I58" s="51"/>
      <c r="J58" s="52"/>
      <c r="K58" s="49"/>
      <c r="L58" s="48"/>
      <c r="M58" s="48"/>
    </row>
    <row r="59" spans="1:13" ht="12.75">
      <c r="A59" s="39"/>
      <c r="B59" s="49" t="s">
        <v>18</v>
      </c>
      <c r="C59" s="88" t="s">
        <v>19</v>
      </c>
      <c r="D59" s="53"/>
      <c r="E59" s="50"/>
      <c r="F59" s="51"/>
      <c r="G59" s="51"/>
      <c r="H59" s="51"/>
      <c r="I59" s="51"/>
      <c r="J59" s="88" t="s">
        <v>91</v>
      </c>
      <c r="K59" s="9" t="s">
        <v>94</v>
      </c>
      <c r="L59" s="48"/>
      <c r="M59" s="48"/>
    </row>
    <row r="60" spans="1:13" ht="12.75">
      <c r="A60" s="39"/>
      <c r="B60" s="49" t="s">
        <v>20</v>
      </c>
      <c r="C60" s="49" t="s">
        <v>22</v>
      </c>
      <c r="D60" s="49"/>
      <c r="E60" s="47"/>
      <c r="F60" s="47"/>
      <c r="G60" s="47"/>
      <c r="H60" s="47"/>
      <c r="I60" s="47"/>
      <c r="J60" s="49" t="s">
        <v>21</v>
      </c>
      <c r="K60" s="114" t="s">
        <v>95</v>
      </c>
      <c r="L60" s="114"/>
      <c r="M60" s="48"/>
    </row>
    <row r="61" spans="1:13" ht="12.75">
      <c r="A61" s="39"/>
      <c r="B61" s="49"/>
      <c r="C61" s="49"/>
      <c r="D61" s="49"/>
      <c r="E61" s="47"/>
      <c r="F61" s="47"/>
      <c r="G61" s="47"/>
      <c r="H61" s="47"/>
      <c r="I61" s="47"/>
      <c r="J61" s="49"/>
      <c r="K61" s="88"/>
      <c r="L61" s="88"/>
      <c r="M61" s="48"/>
    </row>
    <row r="62" spans="1:13" ht="12.75">
      <c r="A62" s="39"/>
      <c r="B62" s="49"/>
      <c r="C62" s="49"/>
      <c r="D62" s="49"/>
      <c r="E62" s="47"/>
      <c r="F62" s="47"/>
      <c r="G62" s="47"/>
      <c r="H62" s="47"/>
      <c r="I62" s="47"/>
      <c r="J62" s="49"/>
      <c r="K62" s="88"/>
      <c r="L62" s="88"/>
      <c r="M62" s="48"/>
    </row>
    <row r="63" spans="1:13" ht="12.75">
      <c r="A63" s="39"/>
      <c r="B63" s="49"/>
      <c r="C63" s="49"/>
      <c r="D63" s="49"/>
      <c r="E63" s="47"/>
      <c r="F63" s="47"/>
      <c r="G63" s="47"/>
      <c r="H63" s="47"/>
      <c r="I63" s="47"/>
      <c r="J63" s="49"/>
      <c r="K63" s="88"/>
      <c r="L63" s="88"/>
      <c r="M63" s="48"/>
    </row>
    <row r="64" spans="1:13" ht="12.75">
      <c r="A64" s="39"/>
      <c r="B64" s="49"/>
      <c r="C64" s="49"/>
      <c r="D64" s="49"/>
      <c r="E64" s="47"/>
      <c r="F64" s="47"/>
      <c r="G64" s="47"/>
      <c r="H64" s="47"/>
      <c r="I64" s="47"/>
      <c r="J64" s="49"/>
      <c r="K64" s="88"/>
      <c r="L64" s="88"/>
      <c r="M64" s="48"/>
    </row>
    <row r="65" spans="1:13" ht="12.75">
      <c r="A65" s="39"/>
      <c r="B65" s="9"/>
      <c r="C65" s="9"/>
      <c r="D65" s="9"/>
      <c r="E65" s="47"/>
      <c r="F65" s="47"/>
      <c r="G65" s="47"/>
      <c r="H65" s="47"/>
      <c r="I65" s="47"/>
      <c r="J65" s="20"/>
      <c r="K65" s="9"/>
      <c r="L65" s="9"/>
      <c r="M65" s="9"/>
    </row>
    <row r="66" spans="1:13" ht="12.75">
      <c r="A66" s="9"/>
      <c r="B66" s="49"/>
      <c r="C66" s="49"/>
      <c r="D66" s="49"/>
      <c r="E66" s="47"/>
      <c r="F66" s="47"/>
      <c r="G66" s="47"/>
      <c r="H66" s="47"/>
      <c r="I66" s="47"/>
      <c r="J66" s="20"/>
      <c r="K66" s="49"/>
      <c r="L66" s="48"/>
      <c r="M66" s="48"/>
    </row>
    <row r="67" spans="2:13" ht="12.75">
      <c r="B67" s="49"/>
      <c r="C67" s="49"/>
      <c r="D67" s="49"/>
      <c r="E67" s="47"/>
      <c r="F67" s="47"/>
      <c r="G67" s="47"/>
      <c r="H67" s="47"/>
      <c r="I67" s="47"/>
      <c r="J67" s="47"/>
      <c r="K67" s="49"/>
      <c r="L67" s="48"/>
      <c r="M67" s="48"/>
    </row>
    <row r="68" spans="2:13" ht="12.75">
      <c r="B68" s="49"/>
      <c r="C68" s="49"/>
      <c r="D68" s="49"/>
      <c r="E68" s="47"/>
      <c r="F68" s="47"/>
      <c r="G68" s="47"/>
      <c r="H68" s="47"/>
      <c r="I68" s="47"/>
      <c r="J68" s="47"/>
      <c r="K68" s="49"/>
      <c r="L68" s="48"/>
      <c r="M68" s="48"/>
    </row>
    <row r="69" spans="2:13" ht="12.75">
      <c r="B69" s="49"/>
      <c r="C69" s="49"/>
      <c r="D69" s="49"/>
      <c r="E69" s="47"/>
      <c r="F69" s="47"/>
      <c r="G69" s="47"/>
      <c r="H69" s="47"/>
      <c r="I69" s="47"/>
      <c r="J69" s="68">
        <v>0.03599</v>
      </c>
      <c r="K69" s="49"/>
      <c r="L69" s="48"/>
      <c r="M69" s="48"/>
    </row>
    <row r="70" ht="12.75">
      <c r="J70" s="54"/>
    </row>
    <row r="71" spans="8:11" ht="12.75">
      <c r="H71" s="9"/>
      <c r="J71" s="55"/>
      <c r="K71" s="56"/>
    </row>
    <row r="72" spans="2:10" ht="12.75">
      <c r="B72" s="57"/>
      <c r="D72" s="57"/>
      <c r="H72" s="9"/>
      <c r="I72" s="58"/>
      <c r="J72" s="55"/>
    </row>
    <row r="73" spans="8:10" ht="12.75">
      <c r="H73" s="59"/>
      <c r="I73" s="59"/>
      <c r="J73" s="59"/>
    </row>
    <row r="74" spans="3:8" ht="12.75">
      <c r="C74" s="9"/>
      <c r="H74" s="60"/>
    </row>
    <row r="75" spans="2:11" ht="12.75">
      <c r="B75" s="61"/>
      <c r="C75" s="9"/>
      <c r="H75" s="62"/>
      <c r="I75" s="61"/>
      <c r="J75" s="9"/>
      <c r="K75" s="9"/>
    </row>
    <row r="76" spans="2:11" ht="12.75">
      <c r="B76" s="63"/>
      <c r="D76" s="61"/>
      <c r="E76" s="9"/>
      <c r="F76" s="9"/>
      <c r="G76" s="47"/>
      <c r="H76" s="49"/>
      <c r="I76" s="63"/>
      <c r="J76" s="9"/>
      <c r="K76" s="9"/>
    </row>
    <row r="77" spans="2:11" ht="12.75">
      <c r="B77" s="64"/>
      <c r="D77" s="63"/>
      <c r="E77" s="9"/>
      <c r="F77" s="9"/>
      <c r="H77" s="49"/>
      <c r="I77" s="64"/>
      <c r="J77" s="65"/>
      <c r="K77" s="56"/>
    </row>
    <row r="78" spans="4:10" ht="12.75">
      <c r="D78" s="64"/>
      <c r="H78" s="66"/>
      <c r="I78" s="66"/>
      <c r="J78" s="65"/>
    </row>
  </sheetData>
  <sheetProtection/>
  <mergeCells count="14">
    <mergeCell ref="J8:J9"/>
    <mergeCell ref="K8:K9"/>
    <mergeCell ref="L8:L9"/>
    <mergeCell ref="K60:L60"/>
    <mergeCell ref="B2:L2"/>
    <mergeCell ref="B4:D5"/>
    <mergeCell ref="B6:D7"/>
    <mergeCell ref="B8:B9"/>
    <mergeCell ref="C8:C9"/>
    <mergeCell ref="D8:D9"/>
    <mergeCell ref="E8:E9"/>
    <mergeCell ref="F8:G8"/>
    <mergeCell ref="H8:H9"/>
    <mergeCell ref="I8:I9"/>
  </mergeCells>
  <printOptions/>
  <pageMargins left="1.299212598425197" right="0.7086614173228347" top="0.15748031496062992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Дементьева Валентина Дмитриевна</cp:lastModifiedBy>
  <cp:lastPrinted>2014-07-24T06:43:45Z</cp:lastPrinted>
  <dcterms:created xsi:type="dcterms:W3CDTF">1996-10-08T23:32:33Z</dcterms:created>
  <dcterms:modified xsi:type="dcterms:W3CDTF">2014-07-24T06:45:18Z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